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475" windowHeight="9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5" i="1" l="1"/>
  <c r="O5" i="1"/>
  <c r="B8" i="1"/>
  <c r="F5" i="1" s="1"/>
  <c r="B7" i="1"/>
  <c r="E4" i="1" s="1"/>
  <c r="D4" i="1" l="1"/>
  <c r="H5" i="1"/>
  <c r="G4" i="1"/>
  <c r="H3" i="1"/>
  <c r="E3" i="1"/>
  <c r="G5" i="1"/>
  <c r="E5" i="1"/>
  <c r="D5" i="1"/>
  <c r="D3" i="1"/>
  <c r="H4" i="1"/>
  <c r="F4" i="1"/>
  <c r="F7" i="1" s="1"/>
  <c r="F3" i="1"/>
  <c r="G3" i="1"/>
  <c r="D9" i="1"/>
  <c r="H7" i="1"/>
  <c r="H15" i="1" s="1"/>
  <c r="D8" i="1"/>
  <c r="D21" i="1" s="1"/>
  <c r="E9" i="1"/>
  <c r="G8" i="1"/>
  <c r="G21" i="1" s="1"/>
  <c r="H17" i="1"/>
  <c r="G20" i="1"/>
  <c r="G22" i="1"/>
  <c r="F9" i="1"/>
  <c r="H8" i="1"/>
  <c r="F8" i="1"/>
  <c r="G9" i="1"/>
  <c r="G7" i="1"/>
  <c r="F16" i="1" l="1"/>
  <c r="F15" i="1"/>
  <c r="F17" i="1"/>
  <c r="E7" i="1"/>
  <c r="G26" i="1"/>
  <c r="G27" i="1"/>
  <c r="E26" i="1"/>
  <c r="E27" i="1"/>
  <c r="H9" i="1"/>
  <c r="E8" i="1"/>
  <c r="F27" i="1"/>
  <c r="F26" i="1"/>
  <c r="D27" i="1"/>
  <c r="D26" i="1"/>
  <c r="D7" i="1"/>
  <c r="D17" i="1" s="1"/>
  <c r="H16" i="1"/>
  <c r="E15" i="1"/>
  <c r="E17" i="1"/>
  <c r="E16" i="1"/>
  <c r="D22" i="1"/>
  <c r="D20" i="1"/>
  <c r="D16" i="1"/>
  <c r="D32" i="1" s="1"/>
  <c r="F21" i="1"/>
  <c r="F32" i="1" s="1"/>
  <c r="F22" i="1"/>
  <c r="F20" i="1"/>
  <c r="F31" i="1" s="1"/>
  <c r="F35" i="1" s="1"/>
  <c r="G15" i="1"/>
  <c r="G31" i="1" s="1"/>
  <c r="G35" i="1" s="1"/>
  <c r="G16" i="1"/>
  <c r="G32" i="1" s="1"/>
  <c r="G17" i="1"/>
  <c r="H21" i="1"/>
  <c r="H22" i="1"/>
  <c r="H20" i="1"/>
  <c r="H31" i="1" s="1"/>
  <c r="F34" i="1" l="1"/>
  <c r="E21" i="1"/>
  <c r="E32" i="1" s="1"/>
  <c r="E22" i="1"/>
  <c r="E20" i="1"/>
  <c r="E31" i="1" s="1"/>
  <c r="E35" i="1" s="1"/>
  <c r="G34" i="1"/>
  <c r="D15" i="1"/>
  <c r="D31" i="1" s="1"/>
  <c r="H26" i="1"/>
  <c r="H32" i="1" s="1"/>
  <c r="H27" i="1"/>
  <c r="H34" i="1" l="1"/>
  <c r="H35" i="1"/>
  <c r="D34" i="1"/>
  <c r="E34" i="1"/>
</calcChain>
</file>

<file path=xl/sharedStrings.xml><?xml version="1.0" encoding="utf-8"?>
<sst xmlns="http://schemas.openxmlformats.org/spreadsheetml/2006/main" count="26" uniqueCount="16">
  <si>
    <t>通常Aモード</t>
  </si>
  <si>
    <t>通常Bモード</t>
  </si>
  <si>
    <t>チャンスモード</t>
  </si>
  <si>
    <t>A,B当選確率</t>
    <rPh sb="3" eb="5">
      <t>トウセン</t>
    </rPh>
    <rPh sb="5" eb="7">
      <t>カクリツ</t>
    </rPh>
    <phoneticPr fontId="2"/>
  </si>
  <si>
    <t>チャンスモード当選確率</t>
    <rPh sb="7" eb="9">
      <t>トウセン</t>
    </rPh>
    <rPh sb="9" eb="11">
      <t>カクリツ</t>
    </rPh>
    <phoneticPr fontId="2"/>
  </si>
  <si>
    <t>リセット後滞在比率</t>
    <rPh sb="4" eb="5">
      <t>ゴ</t>
    </rPh>
    <rPh sb="5" eb="7">
      <t>タイザイ</t>
    </rPh>
    <rPh sb="7" eb="9">
      <t>ヒリツ</t>
    </rPh>
    <phoneticPr fontId="2"/>
  </si>
  <si>
    <t>当選ゲーム数</t>
    <phoneticPr fontId="2"/>
  </si>
  <si>
    <t>Aからの移行率</t>
    <rPh sb="4" eb="6">
      <t>イコウ</t>
    </rPh>
    <rPh sb="6" eb="7">
      <t>リツ</t>
    </rPh>
    <phoneticPr fontId="2"/>
  </si>
  <si>
    <t>Bからの移行率</t>
    <rPh sb="4" eb="6">
      <t>イコウ</t>
    </rPh>
    <rPh sb="6" eb="7">
      <t>リツ</t>
    </rPh>
    <phoneticPr fontId="2"/>
  </si>
  <si>
    <t>チャンスモードからの移行率</t>
    <rPh sb="10" eb="12">
      <t>イコウ</t>
    </rPh>
    <rPh sb="12" eb="13">
      <t>リツ</t>
    </rPh>
    <phoneticPr fontId="2"/>
  </si>
  <si>
    <t>天国</t>
    <rPh sb="0" eb="2">
      <t>テンゴク</t>
    </rPh>
    <phoneticPr fontId="2"/>
  </si>
  <si>
    <t>1.当選G数より滞在比率を算出</t>
    <rPh sb="2" eb="4">
      <t>トウセン</t>
    </rPh>
    <rPh sb="5" eb="6">
      <t>スウ</t>
    </rPh>
    <rPh sb="8" eb="10">
      <t>タイザイ</t>
    </rPh>
    <rPh sb="10" eb="12">
      <t>ヒリツ</t>
    </rPh>
    <rPh sb="13" eb="15">
      <t>サンシュツ</t>
    </rPh>
    <phoneticPr fontId="2"/>
  </si>
  <si>
    <t>2.モード移行率よりモード算出</t>
    <rPh sb="5" eb="7">
      <t>イコウ</t>
    </rPh>
    <rPh sb="7" eb="8">
      <t>リツ</t>
    </rPh>
    <rPh sb="13" eb="15">
      <t>サンシュツ</t>
    </rPh>
    <phoneticPr fontId="2"/>
  </si>
  <si>
    <t>3.滞在比率と下表より期待値算出（200Gから狙った）</t>
    <rPh sb="2" eb="4">
      <t>タイザイ</t>
    </rPh>
    <rPh sb="4" eb="6">
      <t>ヒリツ</t>
    </rPh>
    <rPh sb="7" eb="8">
      <t>シタ</t>
    </rPh>
    <rPh sb="8" eb="9">
      <t>ヒョウ</t>
    </rPh>
    <rPh sb="11" eb="14">
      <t>キタイチ</t>
    </rPh>
    <rPh sb="14" eb="16">
      <t>サンシュツ</t>
    </rPh>
    <rPh sb="23" eb="24">
      <t>ネラ</t>
    </rPh>
    <phoneticPr fontId="2"/>
  </si>
  <si>
    <t>200Gから</t>
    <phoneticPr fontId="2"/>
  </si>
  <si>
    <t>100Gから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</si>
</sst>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\ ???/???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10" fontId="0" fillId="2" borderId="0" xfId="0" applyNumberFormat="1" applyFill="1">
      <alignment vertical="center"/>
    </xf>
    <xf numFmtId="180" fontId="0" fillId="2" borderId="0" xfId="0" applyNumberFormat="1" applyFill="1">
      <alignment vertical="center"/>
    </xf>
    <xf numFmtId="0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80" fontId="0" fillId="0" borderId="1" xfId="0" applyNumberFormat="1" applyBorder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6"/>
            <c:dispRSqr val="1"/>
            <c:dispEq val="1"/>
            <c:trendlineLbl>
              <c:layout/>
              <c:numFmt formatCode="G/標準" sourceLinked="0"/>
            </c:trendlineLbl>
          </c:trendline>
          <c:xVal>
            <c:numRef>
              <c:f>Sheet1!$N$23:$N$30</c:f>
              <c:numCache>
                <c:formatCode>G/標準</c:formatCode>
                <c:ptCount val="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</c:numCache>
            </c:numRef>
          </c:xVal>
          <c:yVal>
            <c:numRef>
              <c:f>Sheet1!$O$23:$O$30</c:f>
              <c:numCache>
                <c:formatCode>G/標準</c:formatCode>
                <c:ptCount val="8"/>
                <c:pt idx="0">
                  <c:v>-4137</c:v>
                </c:pt>
                <c:pt idx="1">
                  <c:v>-4075</c:v>
                </c:pt>
                <c:pt idx="2">
                  <c:v>-3604</c:v>
                </c:pt>
                <c:pt idx="3">
                  <c:v>-3110</c:v>
                </c:pt>
                <c:pt idx="4">
                  <c:v>-2657</c:v>
                </c:pt>
                <c:pt idx="5">
                  <c:v>-1701</c:v>
                </c:pt>
                <c:pt idx="6">
                  <c:v>-268</c:v>
                </c:pt>
                <c:pt idx="7">
                  <c:v>1923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580416"/>
        <c:axId val="147578880"/>
      </c:scatterChart>
      <c:valAx>
        <c:axId val="147580416"/>
        <c:scaling>
          <c:orientation val="minMax"/>
        </c:scaling>
        <c:delete val="0"/>
        <c:axPos val="b"/>
        <c:numFmt formatCode="G/標準" sourceLinked="1"/>
        <c:majorTickMark val="out"/>
        <c:minorTickMark val="none"/>
        <c:tickLblPos val="nextTo"/>
        <c:crossAx val="147578880"/>
        <c:crosses val="autoZero"/>
        <c:crossBetween val="midCat"/>
      </c:valAx>
      <c:valAx>
        <c:axId val="147578880"/>
        <c:scaling>
          <c:orientation val="minMax"/>
        </c:scaling>
        <c:delete val="0"/>
        <c:axPos val="l"/>
        <c:majorGridlines/>
        <c:numFmt formatCode="G/標準" sourceLinked="1"/>
        <c:majorTickMark val="out"/>
        <c:minorTickMark val="none"/>
        <c:tickLblPos val="nextTo"/>
        <c:crossAx val="1475804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561975</xdr:colOff>
      <xdr:row>13</xdr:row>
      <xdr:rowOff>0</xdr:rowOff>
    </xdr:from>
    <xdr:to>
      <xdr:col>12</xdr:col>
      <xdr:colOff>180975</xdr:colOff>
      <xdr:row>25</xdr:row>
      <xdr:rowOff>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2381250"/>
          <a:ext cx="2362200" cy="205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66675</xdr:colOff>
      <xdr:row>28</xdr:row>
      <xdr:rowOff>57150</xdr:rowOff>
    </xdr:from>
    <xdr:to>
      <xdr:col>16</xdr:col>
      <xdr:colOff>523875</xdr:colOff>
      <xdr:row>42</xdr:row>
      <xdr:rowOff>95250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B13" workbookViewId="0">
      <selection activeCell="E37" sqref="E37"/>
    </sheetView>
  </sheetViews>
  <sheetFormatPr defaultRowHeight="13.5" x14ac:dyDescent="0.15"/>
  <cols>
    <col min="1" max="1" width="23.125" bestFit="1" customWidth="1"/>
    <col min="2" max="2" width="23.125" customWidth="1"/>
    <col min="3" max="3" width="31.625" bestFit="1" customWidth="1"/>
    <col min="4" max="5" width="10.25" bestFit="1" customWidth="1"/>
    <col min="6" max="7" width="9.125" bestFit="1" customWidth="1"/>
    <col min="8" max="8" width="10.5" bestFit="1" customWidth="1"/>
  </cols>
  <sheetData>
    <row r="1" spans="1:15" ht="25.5" x14ac:dyDescent="0.15">
      <c r="A1" s="10">
        <v>1</v>
      </c>
      <c r="C1" s="2"/>
      <c r="D1" s="2" t="s">
        <v>6</v>
      </c>
      <c r="E1" s="2"/>
      <c r="F1" s="2"/>
      <c r="G1" s="2"/>
      <c r="H1" s="2"/>
    </row>
    <row r="2" spans="1:15" x14ac:dyDescent="0.15">
      <c r="C2" s="2" t="s">
        <v>5</v>
      </c>
      <c r="D2" s="2">
        <v>30</v>
      </c>
      <c r="E2" s="2">
        <v>50</v>
      </c>
      <c r="F2" s="2">
        <v>100</v>
      </c>
      <c r="G2" s="2">
        <v>150</v>
      </c>
      <c r="H2" s="2">
        <v>200</v>
      </c>
    </row>
    <row r="3" spans="1:15" x14ac:dyDescent="0.15">
      <c r="A3" s="1" t="s">
        <v>0</v>
      </c>
      <c r="B3" s="1"/>
      <c r="C3" s="3">
        <v>0.56999999999999995</v>
      </c>
      <c r="D3" s="5">
        <f>$C3*(1-(1-$B7)^D$2)*100</f>
        <v>6.5316076147900093</v>
      </c>
      <c r="E3" s="7">
        <f>$C3*(1-(1-$B7)^E$2)*100</f>
        <v>10.464696804121507</v>
      </c>
      <c r="F3" s="5">
        <f>$C3*(1-(1-$B7)^F$2)*100</f>
        <v>19.008167657327387</v>
      </c>
      <c r="G3" s="5">
        <f>$C3*(1-(1-$B7)^G$2)*100</f>
        <v>25.983132683627147</v>
      </c>
      <c r="H3" s="5">
        <f>$C3*(1-(1-$B7)^H$2)*100</f>
        <v>31.677555706074656</v>
      </c>
    </row>
    <row r="4" spans="1:15" x14ac:dyDescent="0.15">
      <c r="A4" s="1" t="s">
        <v>1</v>
      </c>
      <c r="B4" s="1"/>
      <c r="C4" s="3">
        <v>9.7699999999999995E-2</v>
      </c>
      <c r="D4" s="5">
        <f>$C4*(1-(1-$B7)^D$2)*100</f>
        <v>1.1195404630964629</v>
      </c>
      <c r="E4" s="5">
        <f>$C4*(1-(1-$B7)^E$2)*100</f>
        <v>1.7936857504608266</v>
      </c>
      <c r="F4" s="5">
        <f>$C4*(1-(1-$B7)^F$2)*100</f>
        <v>3.2580666317910274</v>
      </c>
      <c r="G4" s="5">
        <f>$C4*(1-(1-$B7)^G$2)*100</f>
        <v>4.4536001108603029</v>
      </c>
      <c r="H4" s="5">
        <f>$C4*(1-(1-$B7)^H$2)*100</f>
        <v>5.4296441973394627</v>
      </c>
    </row>
    <row r="5" spans="1:15" x14ac:dyDescent="0.15">
      <c r="A5" s="1" t="s">
        <v>2</v>
      </c>
      <c r="B5" s="1"/>
      <c r="C5" s="3">
        <v>0.33200000000000002</v>
      </c>
      <c r="D5" s="5">
        <f>$C5*(1-(1-$B8)^D$2)*100</f>
        <v>9.8249624164303793</v>
      </c>
      <c r="E5" s="5">
        <f>$C5*(1-(1-$B8)^E$2)*100</f>
        <v>14.700422615118725</v>
      </c>
      <c r="F5" s="5">
        <f>$C5*(1-(1-$B8)^F$2)*100</f>
        <v>22.89173604159004</v>
      </c>
      <c r="G5" s="5">
        <f>$C5*(1-(1-$B8)^G$2)*100</f>
        <v>27.456068469807597</v>
      </c>
      <c r="H5" s="5">
        <f>$C5*(1-(1-$B8)^H$2)*100</f>
        <v>29.99938837842609</v>
      </c>
      <c r="O5">
        <f>148.27 - 825.98 - 2924.2</f>
        <v>-3601.91</v>
      </c>
    </row>
    <row r="6" spans="1:15" x14ac:dyDescent="0.15">
      <c r="C6" s="2"/>
      <c r="D6" s="6"/>
      <c r="E6" s="6"/>
      <c r="F6" s="6"/>
      <c r="G6" s="6"/>
      <c r="H6" s="6"/>
    </row>
    <row r="7" spans="1:15" x14ac:dyDescent="0.15">
      <c r="A7" s="1" t="s">
        <v>3</v>
      </c>
      <c r="B7" s="4">
        <f>1/247</f>
        <v>4.048582995951417E-3</v>
      </c>
      <c r="C7" s="2"/>
      <c r="D7" s="6">
        <f>D3/SUM(D$3:D$5)*100</f>
        <v>37.374492550353558</v>
      </c>
      <c r="E7" s="7">
        <f>E3/SUM(E$3:E$5)*100</f>
        <v>38.817361297164446</v>
      </c>
      <c r="F7" s="6">
        <f t="shared" ref="F7:H7" si="0">F3/SUM(F$3:F$5)*100</f>
        <v>42.092608498839901</v>
      </c>
      <c r="G7" s="6">
        <f t="shared" si="0"/>
        <v>44.881456962166475</v>
      </c>
      <c r="H7" s="6">
        <f t="shared" si="0"/>
        <v>47.204837136157849</v>
      </c>
      <c r="J7" t="s">
        <v>11</v>
      </c>
    </row>
    <row r="8" spans="1:15" x14ac:dyDescent="0.15">
      <c r="A8" s="1" t="s">
        <v>4</v>
      </c>
      <c r="B8" s="4">
        <f>1/86</f>
        <v>1.1627906976744186E-2</v>
      </c>
      <c r="C8" s="2"/>
      <c r="D8" s="6">
        <f t="shared" ref="D8:H9" si="1">D4/SUM(D$3:D$5)*100</f>
        <v>6.4061191617009534</v>
      </c>
      <c r="E8" s="6">
        <f t="shared" si="1"/>
        <v>6.6534319276016953</v>
      </c>
      <c r="F8" s="6">
        <f t="shared" si="1"/>
        <v>7.2148207900643122</v>
      </c>
      <c r="G8" s="6">
        <f t="shared" si="1"/>
        <v>7.6928392021116929</v>
      </c>
      <c r="H8" s="6">
        <f t="shared" si="1"/>
        <v>8.0910747161449503</v>
      </c>
      <c r="J8" t="s">
        <v>12</v>
      </c>
    </row>
    <row r="9" spans="1:15" x14ac:dyDescent="0.15">
      <c r="B9" s="2"/>
      <c r="C9" s="2"/>
      <c r="D9" s="6">
        <f t="shared" si="1"/>
        <v>56.219388287945485</v>
      </c>
      <c r="E9" s="6">
        <f t="shared" si="1"/>
        <v>54.52920677523386</v>
      </c>
      <c r="F9" s="6">
        <f t="shared" si="1"/>
        <v>50.692570711095797</v>
      </c>
      <c r="G9" s="6">
        <f t="shared" si="1"/>
        <v>47.425703835721841</v>
      </c>
      <c r="H9" s="6">
        <f t="shared" si="1"/>
        <v>44.704088147697206</v>
      </c>
      <c r="J9" t="s">
        <v>13</v>
      </c>
    </row>
    <row r="13" spans="1:15" x14ac:dyDescent="0.15">
      <c r="K13">
        <v>-4200</v>
      </c>
      <c r="L13">
        <v>3178</v>
      </c>
    </row>
    <row r="14" spans="1:15" x14ac:dyDescent="0.15">
      <c r="A14" s="8" t="s">
        <v>7</v>
      </c>
      <c r="B14" s="8"/>
    </row>
    <row r="15" spans="1:15" x14ac:dyDescent="0.15">
      <c r="A15" s="1" t="s">
        <v>0</v>
      </c>
      <c r="B15" s="1"/>
      <c r="C15">
        <v>64</v>
      </c>
      <c r="D15">
        <f>D$7*$C15/100</f>
        <v>23.919675232226279</v>
      </c>
      <c r="E15">
        <f t="shared" ref="E15:H15" si="2">E$7*$C15/100</f>
        <v>24.843111230185244</v>
      </c>
      <c r="F15">
        <f t="shared" si="2"/>
        <v>26.939269439257536</v>
      </c>
      <c r="G15">
        <f t="shared" si="2"/>
        <v>28.724132455786545</v>
      </c>
      <c r="H15">
        <f t="shared" si="2"/>
        <v>30.211095767141025</v>
      </c>
      <c r="O15">
        <v>3178</v>
      </c>
    </row>
    <row r="16" spans="1:15" x14ac:dyDescent="0.15">
      <c r="A16" s="1" t="s">
        <v>1</v>
      </c>
      <c r="B16" s="1"/>
      <c r="C16">
        <v>25</v>
      </c>
      <c r="D16">
        <f>D$7*$C16/100</f>
        <v>9.3436231375883896</v>
      </c>
      <c r="E16">
        <f>E$7*$C16/100</f>
        <v>9.7043403242911115</v>
      </c>
      <c r="F16">
        <f>F$7*$C16/100</f>
        <v>10.523152124709975</v>
      </c>
      <c r="G16">
        <f>G$7*$C16/100</f>
        <v>11.220364240541619</v>
      </c>
      <c r="H16">
        <f>H$7*$C16/100</f>
        <v>11.801209284039462</v>
      </c>
    </row>
    <row r="17" spans="1:15" x14ac:dyDescent="0.15">
      <c r="A17" s="1" t="s">
        <v>10</v>
      </c>
      <c r="B17" s="1"/>
      <c r="C17">
        <v>11</v>
      </c>
      <c r="D17">
        <f>D$7*$C17/100</f>
        <v>4.1111941805388916</v>
      </c>
      <c r="E17">
        <f>E$7*$C17/100</f>
        <v>4.269909742688089</v>
      </c>
      <c r="F17">
        <f>F$7*$C17/100</f>
        <v>4.6301869348723894</v>
      </c>
      <c r="G17">
        <f>G$7*$C17/100</f>
        <v>4.9369602658383123</v>
      </c>
      <c r="H17">
        <f>H$7*$C17/100</f>
        <v>5.1925320849773628</v>
      </c>
    </row>
    <row r="19" spans="1:15" x14ac:dyDescent="0.15">
      <c r="A19" s="8" t="s">
        <v>8</v>
      </c>
      <c r="B19" s="8"/>
    </row>
    <row r="20" spans="1:15" x14ac:dyDescent="0.15">
      <c r="A20" s="1" t="s">
        <v>0</v>
      </c>
      <c r="B20" s="1"/>
      <c r="C20">
        <v>49.2</v>
      </c>
      <c r="D20">
        <f>D$8*$C20/100</f>
        <v>3.1518106275568694</v>
      </c>
      <c r="E20">
        <f>E$8*$C20/100</f>
        <v>3.2734885083800345</v>
      </c>
      <c r="F20">
        <f>F$8*$C20/100</f>
        <v>3.5496918287116421</v>
      </c>
      <c r="G20">
        <f>G$8*$C20/100</f>
        <v>3.7848768874389531</v>
      </c>
      <c r="H20">
        <f>H$8*$C20/100</f>
        <v>3.980808760343316</v>
      </c>
    </row>
    <row r="21" spans="1:15" x14ac:dyDescent="0.15">
      <c r="A21" s="1" t="s">
        <v>1</v>
      </c>
      <c r="B21" s="1"/>
      <c r="C21">
        <v>42.2</v>
      </c>
      <c r="D21">
        <f>D$8*$C21/100</f>
        <v>2.7033822862378027</v>
      </c>
      <c r="E21">
        <f>E$8*$C21/100</f>
        <v>2.8077482734479156</v>
      </c>
      <c r="F21">
        <f>F$8*$C21/100</f>
        <v>3.0446543734071398</v>
      </c>
      <c r="G21">
        <f>G$8*$C21/100</f>
        <v>3.2463781432911345</v>
      </c>
      <c r="H21">
        <f>H$8*$C21/100</f>
        <v>3.4144335302131692</v>
      </c>
    </row>
    <row r="22" spans="1:15" x14ac:dyDescent="0.15">
      <c r="A22" s="1" t="s">
        <v>10</v>
      </c>
      <c r="B22" s="1"/>
      <c r="C22">
        <v>8.6</v>
      </c>
      <c r="D22">
        <f>D$8*$C22/100</f>
        <v>0.55092624790628197</v>
      </c>
      <c r="E22">
        <f>E$8*$C22/100</f>
        <v>0.57219514577374575</v>
      </c>
      <c r="F22">
        <f>F$8*$C22/100</f>
        <v>0.62047458794553079</v>
      </c>
      <c r="G22">
        <f>G$8*$C22/100</f>
        <v>0.66158417138160563</v>
      </c>
      <c r="H22">
        <f>H$8*$C22/100</f>
        <v>0.69583242558846559</v>
      </c>
    </row>
    <row r="23" spans="1:15" x14ac:dyDescent="0.15">
      <c r="N23">
        <v>2</v>
      </c>
      <c r="O23">
        <v>-4137</v>
      </c>
    </row>
    <row r="24" spans="1:15" x14ac:dyDescent="0.15">
      <c r="A24" s="9" t="s">
        <v>9</v>
      </c>
      <c r="B24" s="9"/>
      <c r="N24">
        <v>3</v>
      </c>
      <c r="O24">
        <v>-4075</v>
      </c>
    </row>
    <row r="25" spans="1:15" x14ac:dyDescent="0.15">
      <c r="A25" s="1" t="s">
        <v>0</v>
      </c>
      <c r="B25" s="1"/>
      <c r="N25">
        <v>4</v>
      </c>
      <c r="O25">
        <v>-3604</v>
      </c>
    </row>
    <row r="26" spans="1:15" x14ac:dyDescent="0.15">
      <c r="A26" s="1" t="s">
        <v>1</v>
      </c>
      <c r="B26" s="1"/>
      <c r="C26">
        <v>82.8</v>
      </c>
      <c r="D26">
        <f>D$9*$C26/100</f>
        <v>46.549653502418863</v>
      </c>
      <c r="E26">
        <f t="shared" ref="E26:H27" si="3">E$9*$C26/100</f>
        <v>45.150183209893633</v>
      </c>
      <c r="F26">
        <f t="shared" si="3"/>
        <v>41.973448548787317</v>
      </c>
      <c r="G26">
        <f>G$9*$C26/100</f>
        <v>39.268482775977681</v>
      </c>
      <c r="H26">
        <f t="shared" si="3"/>
        <v>37.014984986293285</v>
      </c>
      <c r="N26">
        <v>5</v>
      </c>
      <c r="O26">
        <v>-3110</v>
      </c>
    </row>
    <row r="27" spans="1:15" x14ac:dyDescent="0.15">
      <c r="A27" s="1" t="s">
        <v>10</v>
      </c>
      <c r="B27" s="1"/>
      <c r="C27">
        <v>16.2</v>
      </c>
      <c r="D27">
        <f>D$9*$C27/100</f>
        <v>9.1075409026471679</v>
      </c>
      <c r="E27">
        <f t="shared" si="3"/>
        <v>8.833731497587884</v>
      </c>
      <c r="F27">
        <f t="shared" si="3"/>
        <v>8.2121964551975193</v>
      </c>
      <c r="G27">
        <f>G$9*$C27/100</f>
        <v>7.6829640213869377</v>
      </c>
      <c r="H27">
        <f t="shared" si="3"/>
        <v>7.2420622799269472</v>
      </c>
      <c r="N27">
        <v>6</v>
      </c>
      <c r="O27">
        <v>-2657</v>
      </c>
    </row>
    <row r="28" spans="1:15" x14ac:dyDescent="0.15">
      <c r="N28">
        <v>7</v>
      </c>
      <c r="O28">
        <v>-1701</v>
      </c>
    </row>
    <row r="29" spans="1:15" x14ac:dyDescent="0.15">
      <c r="N29">
        <v>8</v>
      </c>
      <c r="O29">
        <v>-268</v>
      </c>
    </row>
    <row r="30" spans="1:15" ht="25.5" x14ac:dyDescent="0.15">
      <c r="A30" s="10">
        <v>2</v>
      </c>
      <c r="N30">
        <v>9</v>
      </c>
      <c r="O30">
        <v>1923</v>
      </c>
    </row>
    <row r="31" spans="1:15" x14ac:dyDescent="0.15">
      <c r="A31" s="1" t="s">
        <v>0</v>
      </c>
      <c r="D31">
        <f>D15+D20</f>
        <v>27.071485859783149</v>
      </c>
      <c r="E31">
        <f t="shared" ref="E31:H31" si="4">E15+E20</f>
        <v>28.116599738565277</v>
      </c>
      <c r="F31">
        <f t="shared" si="4"/>
        <v>30.488961267969177</v>
      </c>
      <c r="G31">
        <f t="shared" si="4"/>
        <v>32.5090093432255</v>
      </c>
      <c r="H31">
        <f t="shared" si="4"/>
        <v>34.19190452748434</v>
      </c>
    </row>
    <row r="32" spans="1:15" x14ac:dyDescent="0.15">
      <c r="A32" s="1" t="s">
        <v>1</v>
      </c>
      <c r="D32">
        <f>D16+D21+D26</f>
        <v>58.596658926245055</v>
      </c>
      <c r="E32">
        <f t="shared" ref="E32:H32" si="5">E16+E21+E26</f>
        <v>57.662271807632663</v>
      </c>
      <c r="F32">
        <f t="shared" si="5"/>
        <v>55.541255046904432</v>
      </c>
      <c r="G32">
        <f t="shared" si="5"/>
        <v>53.735225159810433</v>
      </c>
      <c r="H32">
        <f t="shared" si="5"/>
        <v>52.230627800545918</v>
      </c>
    </row>
    <row r="34" spans="1:8" ht="25.5" x14ac:dyDescent="0.15">
      <c r="A34" s="10">
        <v>3</v>
      </c>
      <c r="B34" t="s">
        <v>14</v>
      </c>
      <c r="D34">
        <f>(D31*-4137+D32*3344)/100</f>
        <v>839.52490447440596</v>
      </c>
      <c r="E34">
        <f>(E31*-4137+E32*3344)/100</f>
        <v>765.04263806279084</v>
      </c>
      <c r="F34">
        <f>(F31*-4137+F32*3344)/100</f>
        <v>595.97124111259927</v>
      </c>
      <c r="G34">
        <f>(G31*-4137+G32*3344)/100</f>
        <v>452.00821281482206</v>
      </c>
      <c r="H34">
        <f>(H31*-4137+H32*3344)/100</f>
        <v>332.0731033482283</v>
      </c>
    </row>
    <row r="35" spans="1:8" x14ac:dyDescent="0.15">
      <c r="B35" t="s">
        <v>15</v>
      </c>
      <c r="D35">
        <f>(D31*$K13+D32*$L13)/100</f>
        <v>725.19941456517552</v>
      </c>
      <c r="E35">
        <f>(E31*$K13+E32*$L13)/100</f>
        <v>651.60980902682456</v>
      </c>
      <c r="F35">
        <f t="shared" ref="F35:H35" si="6">(F31*$K13+F32*$L13)/100</f>
        <v>484.56471213591749</v>
      </c>
      <c r="G35">
        <f t="shared" si="6"/>
        <v>342.32706316330439</v>
      </c>
      <c r="H35">
        <f t="shared" si="6"/>
        <v>223.82936134700694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YAMADA</cp:lastModifiedBy>
  <dcterms:created xsi:type="dcterms:W3CDTF">2015-09-25T13:38:42Z</dcterms:created>
  <dcterms:modified xsi:type="dcterms:W3CDTF">2015-09-25T14:41:11Z</dcterms:modified>
</cp:coreProperties>
</file>